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'4кв'!$A$1:$E$48</definedName>
  </definedNames>
  <calcPr calcId="152511"/>
</workbook>
</file>

<file path=xl/calcChain.xml><?xml version="1.0" encoding="utf-8"?>
<calcChain xmlns="http://schemas.openxmlformats.org/spreadsheetml/2006/main">
  <c r="C21" i="29" l="1"/>
  <c r="C16" i="29"/>
  <c r="C19" i="29"/>
  <c r="C17" i="29" s="1"/>
  <c r="C14" i="29"/>
  <c r="C15" i="29"/>
  <c r="C13" i="29"/>
  <c r="C10" i="29"/>
  <c r="C9" i="29"/>
  <c r="C11" i="29" s="1"/>
  <c r="C8" i="29"/>
  <c r="C6" i="29"/>
  <c r="B43" i="28"/>
  <c r="C27" i="29"/>
  <c r="E23" i="28"/>
  <c r="E22" i="28"/>
  <c r="E26" i="28" l="1"/>
  <c r="B47" i="28" s="1"/>
  <c r="C22" i="29"/>
  <c r="B48" i="28"/>
  <c r="B47" i="27"/>
  <c r="E25" i="27"/>
  <c r="B44" i="27" l="1"/>
  <c r="E23" i="27"/>
  <c r="E22" i="27"/>
  <c r="E27" i="27" l="1"/>
  <c r="B48" i="27" s="1"/>
  <c r="B49" i="27" s="1"/>
  <c r="B43" i="26"/>
  <c r="B47" i="26"/>
  <c r="B46" i="26"/>
  <c r="E23" i="26"/>
  <c r="E22" i="26"/>
  <c r="E26" i="26" s="1"/>
  <c r="B48" i="26" s="1"/>
  <c r="B49" i="26" l="1"/>
  <c r="B48" i="25"/>
  <c r="B47" i="25"/>
  <c r="E23" i="25"/>
  <c r="E22" i="25"/>
  <c r="E27" i="25" s="1"/>
  <c r="B49" i="25" l="1"/>
  <c r="B50" i="25" l="1"/>
</calcChain>
</file>

<file path=xl/sharedStrings.xml><?xml version="1.0" encoding="utf-8"?>
<sst xmlns="http://schemas.openxmlformats.org/spreadsheetml/2006/main" count="257" uniqueCount="98">
  <si>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</si>
  <si>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</si>
  <si>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</si>
  <si>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</si>
  <si>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</si>
  <si>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</si>
  <si>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</si>
  <si>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</si>
  <si>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</si>
  <si>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</si>
  <si>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</si>
  <si>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</si>
  <si>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</si>
  <si>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</si>
  <si>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</si>
  <si>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</si>
  <si>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</si>
  <si>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</si>
  <si>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</si>
  <si>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</si>
  <si>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</si>
  <si>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</si>
  <si>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</si>
  <si>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</si>
  <si>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</si>
  <si>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</si>
  <si>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</si>
  <si>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</si>
  <si>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</si>
  <si>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</si>
  <si>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</si>
  <si>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</si>
  <si>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</si>
  <si>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</si>
  <si>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Общая площадь квартир - 716м2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</si>
  <si>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</si>
  <si>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</si>
  <si>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</si>
  <si>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</si>
  <si>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</si>
  <si>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интернет Квант-телеком</t>
  </si>
  <si>
    <t xml:space="preserve">Заказчик - Собственники МКД, в лице председателя совета МКД  </t>
  </si>
  <si>
    <t xml:space="preserve">именуемый в дальнейшем "Заказчик", в лице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</si>
  <si>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</si>
  <si>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</si>
  <si>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</si>
  <si>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</si>
  <si>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</si>
  <si>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t>Предъявлено населению 44764,32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</si>
  <si>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</si>
  <si>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</si>
  <si>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</si>
  <si>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</si>
  <si>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сорок одна тысяча сто пятьдесят один рубль 88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</si>
  <si>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</si>
  <si>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</si>
  <si>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</si>
  <si>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сорок одна тысяча двадцать восемь рублей 46 копеек.</t>
  </si>
  <si>
    <t>за 3 квартал 2024 года</t>
  </si>
  <si>
    <t>30.09.2024 г.</t>
  </si>
  <si>
    <t>3 квартал</t>
  </si>
  <si>
    <t>Опиловка дерева (кв.16)</t>
  </si>
  <si>
    <t>июль</t>
  </si>
  <si>
    <t>ч/ч</t>
  </si>
  <si>
    <t xml:space="preserve">           2. Всего за период с "01" 07 2024 г. по "30" 09 2024 г. выполнено работ (оказано услуг) на общую сумму сорок восемь тысяч триста пятьдесят рублей 51 копейка.</t>
  </si>
  <si>
    <t>Предъявлено населению 48888,48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</si>
  <si>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</si>
  <si>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</si>
  <si>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</si>
  <si>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</si>
  <si>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</si>
  <si>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</si>
  <si>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</si>
  <si>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</si>
  <si>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</si>
  <si>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</si>
  <si>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</si>
  <si>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</si>
  <si>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</si>
  <si>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</si>
  <si>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</si>
  <si>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</si>
  <si>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</si>
  <si>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</si>
  <si>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</si>
  <si>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</si>
  <si>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</si>
  <si>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</si>
  <si>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</si>
  <si>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</si>
  <si>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Свердлова, д. 19</t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</si>
  <si>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</si>
  <si>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</si>
  <si>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</si>
  <si>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сорок четыре тысячи семьсот восемьдесят пять рублей 80 копеек.</t>
  </si>
  <si>
    <t>Оплачено за размещение оборудования в МОП интернет Квант телеком</t>
  </si>
  <si>
    <t>Начислено всего 187 305,6</t>
  </si>
  <si>
    <t>Непредвиденные работы 12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</si>
</sst>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1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11" fillId="0" borderId="0" xfId="0" applyNumberFormat="1" applyFont="1" applyAlignment="1">
      <alignment horizontal="right"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6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2" zoomScaleSheetLayoutView="100" workbookViewId="0">
      <selection activeCell="A30" sqref="A30:E30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7.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49</v>
      </c>
      <c r="B3" s="47"/>
      <c r="C3" s="47"/>
      <c r="D3" s="47"/>
      <c r="E3" s="47"/>
    </row>
    <row r="4" spans="1:5" s="1" customFormat="1" ht="17.25" customHeight="1" x14ac:dyDescent="0.25">
      <c r="A4" s="18" t="s">
        <v>13</v>
      </c>
      <c r="B4" s="19"/>
      <c r="C4" s="19"/>
      <c r="D4" s="26"/>
      <c r="E4" s="26" t="s">
        <v>50</v>
      </c>
    </row>
    <row r="5" spans="1:5" x14ac:dyDescent="0.25">
      <c r="A5" s="25"/>
      <c r="B5" s="4"/>
      <c r="C5" s="4"/>
      <c r="D5" s="4"/>
      <c r="E5" s="4"/>
    </row>
    <row r="6" spans="1:5" ht="17.25" customHeight="1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42</v>
      </c>
      <c r="B9" s="48"/>
      <c r="C9" s="48"/>
      <c r="D9" s="48"/>
      <c r="E9" s="48"/>
    </row>
    <row r="10" spans="1:5" ht="23.25" customHeight="1" x14ac:dyDescent="0.25">
      <c r="A10" s="52" t="s">
        <v>14</v>
      </c>
      <c r="B10" s="53"/>
      <c r="C10" s="53"/>
      <c r="D10" s="53"/>
      <c r="E10" s="53"/>
    </row>
    <row r="11" spans="1:5" ht="29.45" customHeight="1" x14ac:dyDescent="0.25">
      <c r="A11" s="48" t="s">
        <v>43</v>
      </c>
      <c r="B11" s="48"/>
      <c r="C11" s="48"/>
      <c r="D11" s="48"/>
      <c r="E11" s="48"/>
    </row>
    <row r="12" spans="1:5" ht="15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" customHeight="1" x14ac:dyDescent="0.25">
      <c r="A14" s="51" t="s">
        <v>2</v>
      </c>
      <c r="B14" s="54"/>
      <c r="C14" s="54"/>
      <c r="D14" s="54"/>
      <c r="E14" s="54"/>
    </row>
    <row r="15" spans="1:5" ht="19.5" customHeight="1" x14ac:dyDescent="0.25">
      <c r="A15" s="48" t="s">
        <v>45</v>
      </c>
      <c r="B15" s="48"/>
      <c r="C15" s="48"/>
      <c r="D15" s="48"/>
      <c r="E15" s="48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4.5" customHeight="1" x14ac:dyDescent="0.25">
      <c r="A17" s="48" t="s">
        <v>17</v>
      </c>
      <c r="B17" s="48"/>
      <c r="C17" s="48"/>
      <c r="D17" s="48"/>
      <c r="E17" s="48"/>
    </row>
    <row r="18" spans="1:7" ht="63.75" customHeight="1" x14ac:dyDescent="0.25">
      <c r="A18" s="48" t="s">
        <v>26</v>
      </c>
      <c r="B18" s="48"/>
      <c r="C18" s="48"/>
      <c r="D18" s="48"/>
      <c r="E18" s="48"/>
    </row>
    <row r="19" spans="1:7" ht="33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14.7</v>
      </c>
      <c r="E22" s="7">
        <f>D22*F20*G20</f>
        <v>31575.599999999999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9365.2800000000007</v>
      </c>
    </row>
    <row r="24" spans="1:7" x14ac:dyDescent="0.25">
      <c r="A24" s="6" t="s">
        <v>31</v>
      </c>
      <c r="B24" s="8" t="s">
        <v>28</v>
      </c>
      <c r="C24" s="3" t="s">
        <v>29</v>
      </c>
      <c r="D24" s="3"/>
      <c r="E24" s="17">
        <v>0</v>
      </c>
    </row>
    <row r="25" spans="1:7" s="34" customFormat="1" ht="60" x14ac:dyDescent="0.25">
      <c r="A25" s="30" t="s">
        <v>51</v>
      </c>
      <c r="B25" s="31" t="s">
        <v>52</v>
      </c>
      <c r="C25" s="32" t="s">
        <v>29</v>
      </c>
      <c r="D25" s="32"/>
      <c r="E25" s="33">
        <v>211</v>
      </c>
    </row>
    <row r="26" spans="1:7" x14ac:dyDescent="0.25">
      <c r="A26" s="35"/>
      <c r="B26" s="8"/>
      <c r="C26" s="3"/>
      <c r="D26" s="3"/>
      <c r="E26" s="17"/>
    </row>
    <row r="27" spans="1:7" x14ac:dyDescent="0.25">
      <c r="A27" s="9" t="s">
        <v>24</v>
      </c>
      <c r="B27" s="10"/>
      <c r="C27" s="11"/>
      <c r="D27" s="11"/>
      <c r="E27" s="12">
        <f>SUM(E22:E26)</f>
        <v>41151.879999999997</v>
      </c>
    </row>
    <row r="29" spans="1:7" ht="33" customHeight="1" x14ac:dyDescent="0.25">
      <c r="A29" s="56" t="s">
        <v>53</v>
      </c>
      <c r="B29" s="56"/>
      <c r="C29" s="56"/>
      <c r="D29" s="56"/>
      <c r="E29" s="56"/>
    </row>
    <row r="30" spans="1:7" s="13" customFormat="1" ht="30.7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5.25" customHeight="1" x14ac:dyDescent="0.25">
      <c r="A32" s="48" t="s">
        <v>30</v>
      </c>
      <c r="B32" s="48"/>
      <c r="C32" s="48"/>
      <c r="D32" s="48"/>
      <c r="E32" s="48"/>
    </row>
    <row r="33" spans="1:5" ht="17.25" customHeight="1" x14ac:dyDescent="0.25">
      <c r="A33" s="48" t="s">
        <v>18</v>
      </c>
      <c r="B33" s="48"/>
      <c r="C33" s="48"/>
      <c r="D33" s="48"/>
      <c r="E33" s="48"/>
    </row>
    <row r="34" spans="1:5" x14ac:dyDescent="0.25">
      <c r="A34" s="57" t="s">
        <v>5</v>
      </c>
      <c r="B34" s="57"/>
      <c r="C34" s="57"/>
      <c r="D34" s="57"/>
      <c r="E34" s="57"/>
    </row>
    <row r="35" spans="1:5" ht="34.5" customHeight="1" x14ac:dyDescent="0.25">
      <c r="A35" s="48" t="s">
        <v>18</v>
      </c>
      <c r="B35" s="48"/>
      <c r="C35" s="48"/>
      <c r="D35" s="48"/>
      <c r="E35" s="48"/>
    </row>
    <row r="36" spans="1:5" x14ac:dyDescent="0.25">
      <c r="A36" s="58" t="s">
        <v>46</v>
      </c>
      <c r="B36" s="58"/>
      <c r="C36" s="58"/>
      <c r="D36" s="58"/>
      <c r="E36" s="58"/>
    </row>
    <row r="37" spans="1:5" x14ac:dyDescent="0.25">
      <c r="B37" s="55" t="s">
        <v>19</v>
      </c>
      <c r="C37" s="55"/>
      <c r="D37" s="55"/>
      <c r="E37" s="5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58" t="s">
        <v>41</v>
      </c>
      <c r="B39" s="58"/>
      <c r="C39" s="58"/>
      <c r="D39" s="58"/>
      <c r="E39" s="58"/>
    </row>
    <row r="40" spans="1:5" x14ac:dyDescent="0.25">
      <c r="B40" s="55" t="s">
        <v>19</v>
      </c>
      <c r="C40" s="55"/>
      <c r="D40" s="55"/>
      <c r="E40" s="5" t="s">
        <v>6</v>
      </c>
    </row>
    <row r="42" spans="1:5" x14ac:dyDescent="0.25">
      <c r="A42" s="2" t="s">
        <v>34</v>
      </c>
    </row>
    <row r="43" spans="1:5" x14ac:dyDescent="0.25">
      <c r="A43" s="13" t="s">
        <v>32</v>
      </c>
    </row>
    <row r="44" spans="1:5" x14ac:dyDescent="0.25">
      <c r="A44" s="2" t="s">
        <v>38</v>
      </c>
      <c r="B44" s="20">
        <v>21703.53</v>
      </c>
    </row>
    <row r="45" spans="1:5" x14ac:dyDescent="0.25">
      <c r="A45" s="14" t="s">
        <v>48</v>
      </c>
      <c r="B45" s="21"/>
    </row>
    <row r="46" spans="1:5" x14ac:dyDescent="0.25">
      <c r="A46" s="2" t="s">
        <v>35</v>
      </c>
      <c r="B46" s="21">
        <v>44764.32</v>
      </c>
    </row>
    <row r="47" spans="1:5" x14ac:dyDescent="0.25">
      <c r="A47" s="2" t="s">
        <v>40</v>
      </c>
      <c r="B47" s="22">
        <f>3*100</f>
        <v>300</v>
      </c>
    </row>
    <row r="48" spans="1:5" x14ac:dyDescent="0.25">
      <c r="A48" s="2" t="s">
        <v>47</v>
      </c>
      <c r="B48" s="22">
        <f>150*3</f>
        <v>450</v>
      </c>
    </row>
    <row r="49" spans="1:6" ht="30" x14ac:dyDescent="0.25">
      <c r="A49" s="23" t="s">
        <v>36</v>
      </c>
      <c r="B49" s="21">
        <f>E27</f>
        <v>41151.879999999997</v>
      </c>
    </row>
    <row r="50" spans="1:6" x14ac:dyDescent="0.25">
      <c r="A50" s="13" t="s">
        <v>33</v>
      </c>
      <c r="B50" s="20">
        <f>B44+B46+B47+B48-B49</f>
        <v>26065.970000000008</v>
      </c>
    </row>
    <row r="52" spans="1:6" x14ac:dyDescent="0.25">
      <c r="F52" s="16"/>
    </row>
    <row r="53" spans="1:6" x14ac:dyDescent="0.25">
      <c r="B53" s="2">
        <v>21703.53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7.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54</v>
      </c>
      <c r="B3" s="47"/>
      <c r="C3" s="47"/>
      <c r="D3" s="47"/>
      <c r="E3" s="47"/>
    </row>
    <row r="4" spans="1:5" s="1" customFormat="1" ht="17.25" customHeight="1" x14ac:dyDescent="0.25">
      <c r="A4" s="18" t="s">
        <v>13</v>
      </c>
      <c r="B4" s="19"/>
      <c r="C4" s="19"/>
      <c r="D4" s="26"/>
      <c r="E4" s="39" t="s">
        <v>55</v>
      </c>
    </row>
    <row r="5" spans="1:5" x14ac:dyDescent="0.25">
      <c r="A5" s="29"/>
      <c r="B5" s="4"/>
      <c r="C5" s="4"/>
      <c r="D5" s="4"/>
      <c r="E5" s="4"/>
    </row>
    <row r="6" spans="1:5" ht="17.25" customHeight="1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42</v>
      </c>
      <c r="B9" s="48"/>
      <c r="C9" s="48"/>
      <c r="D9" s="48"/>
      <c r="E9" s="48"/>
    </row>
    <row r="10" spans="1:5" ht="23.25" customHeight="1" x14ac:dyDescent="0.25">
      <c r="A10" s="52" t="s">
        <v>14</v>
      </c>
      <c r="B10" s="53"/>
      <c r="C10" s="53"/>
      <c r="D10" s="53"/>
      <c r="E10" s="53"/>
    </row>
    <row r="11" spans="1:5" ht="29.45" customHeight="1" x14ac:dyDescent="0.25">
      <c r="A11" s="48" t="s">
        <v>43</v>
      </c>
      <c r="B11" s="48"/>
      <c r="C11" s="48"/>
      <c r="D11" s="48"/>
      <c r="E11" s="48"/>
    </row>
    <row r="12" spans="1:5" ht="15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" customHeight="1" x14ac:dyDescent="0.25">
      <c r="A14" s="51" t="s">
        <v>2</v>
      </c>
      <c r="B14" s="54"/>
      <c r="C14" s="54"/>
      <c r="D14" s="54"/>
      <c r="E14" s="54"/>
    </row>
    <row r="15" spans="1:5" ht="19.5" customHeight="1" x14ac:dyDescent="0.25">
      <c r="A15" s="48" t="s">
        <v>45</v>
      </c>
      <c r="B15" s="48"/>
      <c r="C15" s="48"/>
      <c r="D15" s="48"/>
      <c r="E15" s="48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4.5" customHeight="1" x14ac:dyDescent="0.25">
      <c r="A17" s="48" t="s">
        <v>17</v>
      </c>
      <c r="B17" s="48"/>
      <c r="C17" s="48"/>
      <c r="D17" s="48"/>
      <c r="E17" s="48"/>
    </row>
    <row r="18" spans="1:7" ht="63.75" customHeight="1" x14ac:dyDescent="0.25">
      <c r="A18" s="48" t="s">
        <v>26</v>
      </c>
      <c r="B18" s="48"/>
      <c r="C18" s="48"/>
      <c r="D18" s="48"/>
      <c r="E18" s="48"/>
    </row>
    <row r="19" spans="1:7" ht="33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14.7</v>
      </c>
      <c r="E22" s="7">
        <f>D22*F20*G20</f>
        <v>31575.599999999999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9365.2800000000007</v>
      </c>
    </row>
    <row r="24" spans="1:7" x14ac:dyDescent="0.25">
      <c r="A24" s="6" t="s">
        <v>31</v>
      </c>
      <c r="B24" s="8" t="s">
        <v>56</v>
      </c>
      <c r="C24" s="3" t="s">
        <v>29</v>
      </c>
      <c r="D24" s="3"/>
      <c r="E24" s="17">
        <v>87.58</v>
      </c>
    </row>
    <row r="25" spans="1:7" x14ac:dyDescent="0.25">
      <c r="A25" s="35"/>
      <c r="B25" s="8"/>
      <c r="C25" s="3"/>
      <c r="D25" s="3"/>
      <c r="E25" s="17"/>
    </row>
    <row r="26" spans="1:7" x14ac:dyDescent="0.25">
      <c r="A26" s="9" t="s">
        <v>24</v>
      </c>
      <c r="B26" s="10"/>
      <c r="C26" s="11"/>
      <c r="D26" s="11"/>
      <c r="E26" s="12">
        <f>SUM(E22:E25)</f>
        <v>41028.46</v>
      </c>
    </row>
    <row r="28" spans="1:7" ht="33" customHeight="1" x14ac:dyDescent="0.25">
      <c r="A28" s="56" t="s">
        <v>57</v>
      </c>
      <c r="B28" s="56"/>
      <c r="C28" s="56"/>
      <c r="D28" s="56"/>
      <c r="E28" s="56"/>
    </row>
    <row r="29" spans="1:7" s="13" customFormat="1" ht="30.7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ht="35.25" customHeight="1" x14ac:dyDescent="0.25">
      <c r="A31" s="48" t="s">
        <v>30</v>
      </c>
      <c r="B31" s="48"/>
      <c r="C31" s="48"/>
      <c r="D31" s="48"/>
      <c r="E31" s="48"/>
    </row>
    <row r="32" spans="1:7" ht="17.25" customHeight="1" x14ac:dyDescent="0.25">
      <c r="A32" s="48" t="s">
        <v>18</v>
      </c>
      <c r="B32" s="48"/>
      <c r="C32" s="48"/>
      <c r="D32" s="48"/>
      <c r="E32" s="48"/>
    </row>
    <row r="33" spans="1:5" x14ac:dyDescent="0.25">
      <c r="A33" s="57" t="s">
        <v>5</v>
      </c>
      <c r="B33" s="57"/>
      <c r="C33" s="57"/>
      <c r="D33" s="57"/>
      <c r="E33" s="57"/>
    </row>
    <row r="34" spans="1:5" ht="34.5" customHeight="1" x14ac:dyDescent="0.25">
      <c r="A34" s="48" t="s">
        <v>18</v>
      </c>
      <c r="B34" s="48"/>
      <c r="C34" s="48"/>
      <c r="D34" s="48"/>
      <c r="E34" s="48"/>
    </row>
    <row r="35" spans="1:5" x14ac:dyDescent="0.25">
      <c r="A35" s="58" t="s">
        <v>46</v>
      </c>
      <c r="B35" s="58"/>
      <c r="C35" s="58"/>
      <c r="D35" s="58"/>
      <c r="E35" s="58"/>
    </row>
    <row r="36" spans="1:5" x14ac:dyDescent="0.25">
      <c r="B36" s="55" t="s">
        <v>19</v>
      </c>
      <c r="C36" s="55"/>
      <c r="D36" s="55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58" t="s">
        <v>41</v>
      </c>
      <c r="B38" s="58"/>
      <c r="C38" s="58"/>
      <c r="D38" s="58"/>
      <c r="E38" s="58"/>
    </row>
    <row r="39" spans="1:5" x14ac:dyDescent="0.25">
      <c r="B39" s="55" t="s">
        <v>19</v>
      </c>
      <c r="C39" s="55"/>
      <c r="D39" s="55"/>
      <c r="E39" s="5" t="s">
        <v>6</v>
      </c>
    </row>
    <row r="41" spans="1:5" x14ac:dyDescent="0.25">
      <c r="A41" s="2" t="s">
        <v>34</v>
      </c>
    </row>
    <row r="42" spans="1:5" x14ac:dyDescent="0.25">
      <c r="A42" s="13" t="s">
        <v>32</v>
      </c>
    </row>
    <row r="43" spans="1:5" x14ac:dyDescent="0.25">
      <c r="A43" s="2" t="s">
        <v>38</v>
      </c>
      <c r="B43" s="20">
        <f>'1кв'!B50</f>
        <v>26065.970000000008</v>
      </c>
    </row>
    <row r="44" spans="1:5" x14ac:dyDescent="0.25">
      <c r="A44" s="14" t="s">
        <v>48</v>
      </c>
      <c r="B44" s="21"/>
    </row>
    <row r="45" spans="1:5" x14ac:dyDescent="0.25">
      <c r="A45" s="2" t="s">
        <v>35</v>
      </c>
      <c r="B45" s="21">
        <v>45554.16</v>
      </c>
    </row>
    <row r="46" spans="1:5" x14ac:dyDescent="0.25">
      <c r="A46" s="2" t="s">
        <v>40</v>
      </c>
      <c r="B46" s="22">
        <f>3*100</f>
        <v>300</v>
      </c>
    </row>
    <row r="47" spans="1:5" x14ac:dyDescent="0.25">
      <c r="A47" s="2" t="s">
        <v>47</v>
      </c>
      <c r="B47" s="22">
        <f>150*3</f>
        <v>450</v>
      </c>
    </row>
    <row r="48" spans="1:5" ht="30" x14ac:dyDescent="0.25">
      <c r="A48" s="27" t="s">
        <v>36</v>
      </c>
      <c r="B48" s="21">
        <f>E26</f>
        <v>41028.46</v>
      </c>
    </row>
    <row r="49" spans="1:6" x14ac:dyDescent="0.25">
      <c r="A49" s="13" t="s">
        <v>33</v>
      </c>
      <c r="B49" s="20">
        <f>B43+B45+B46+B47-B48</f>
        <v>31341.670000000006</v>
      </c>
    </row>
    <row r="51" spans="1:6" x14ac:dyDescent="0.25">
      <c r="F51" s="16"/>
    </row>
    <row r="52" spans="1:6" x14ac:dyDescent="0.25">
      <c r="B52" s="2">
        <v>21703.53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7.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58</v>
      </c>
      <c r="B3" s="47"/>
      <c r="C3" s="47"/>
      <c r="D3" s="47"/>
      <c r="E3" s="47"/>
    </row>
    <row r="4" spans="1:5" s="1" customFormat="1" ht="17.25" customHeight="1" x14ac:dyDescent="0.25">
      <c r="A4" s="18" t="s">
        <v>13</v>
      </c>
      <c r="B4" s="19"/>
      <c r="C4" s="19"/>
      <c r="D4" s="26"/>
      <c r="E4" s="39" t="s">
        <v>59</v>
      </c>
    </row>
    <row r="5" spans="1:5" x14ac:dyDescent="0.25">
      <c r="A5" s="38"/>
      <c r="B5" s="4"/>
      <c r="C5" s="4"/>
      <c r="D5" s="4"/>
      <c r="E5" s="4"/>
    </row>
    <row r="6" spans="1:5" ht="17.25" customHeight="1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42</v>
      </c>
      <c r="B9" s="48"/>
      <c r="C9" s="48"/>
      <c r="D9" s="48"/>
      <c r="E9" s="48"/>
    </row>
    <row r="10" spans="1:5" ht="23.25" customHeight="1" x14ac:dyDescent="0.25">
      <c r="A10" s="52" t="s">
        <v>14</v>
      </c>
      <c r="B10" s="53"/>
      <c r="C10" s="53"/>
      <c r="D10" s="53"/>
      <c r="E10" s="53"/>
    </row>
    <row r="11" spans="1:5" ht="29.45" customHeight="1" x14ac:dyDescent="0.25">
      <c r="A11" s="48" t="s">
        <v>43</v>
      </c>
      <c r="B11" s="48"/>
      <c r="C11" s="48"/>
      <c r="D11" s="48"/>
      <c r="E11" s="48"/>
    </row>
    <row r="12" spans="1:5" ht="15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" customHeight="1" x14ac:dyDescent="0.25">
      <c r="A14" s="51" t="s">
        <v>2</v>
      </c>
      <c r="B14" s="54"/>
      <c r="C14" s="54"/>
      <c r="D14" s="54"/>
      <c r="E14" s="54"/>
    </row>
    <row r="15" spans="1:5" ht="19.5" customHeight="1" x14ac:dyDescent="0.25">
      <c r="A15" s="48" t="s">
        <v>45</v>
      </c>
      <c r="B15" s="48"/>
      <c r="C15" s="48"/>
      <c r="D15" s="48"/>
      <c r="E15" s="48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4.5" customHeight="1" x14ac:dyDescent="0.25">
      <c r="A17" s="48" t="s">
        <v>17</v>
      </c>
      <c r="B17" s="48"/>
      <c r="C17" s="48"/>
      <c r="D17" s="48"/>
      <c r="E17" s="48"/>
    </row>
    <row r="18" spans="1:7" ht="63.75" customHeight="1" x14ac:dyDescent="0.25">
      <c r="A18" s="48" t="s">
        <v>26</v>
      </c>
      <c r="B18" s="48"/>
      <c r="C18" s="48"/>
      <c r="D18" s="48"/>
      <c r="E18" s="48"/>
    </row>
    <row r="19" spans="1:7" ht="33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16.170000000000002</v>
      </c>
      <c r="E22" s="7">
        <f>D22*F20*G20</f>
        <v>34733.160000000003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4.68</v>
      </c>
      <c r="E23" s="7">
        <f>D23*F20*G20</f>
        <v>10052.64</v>
      </c>
    </row>
    <row r="24" spans="1:7" x14ac:dyDescent="0.25">
      <c r="A24" s="6" t="s">
        <v>31</v>
      </c>
      <c r="B24" s="8" t="s">
        <v>60</v>
      </c>
      <c r="C24" s="3" t="s">
        <v>29</v>
      </c>
      <c r="D24" s="3"/>
      <c r="E24" s="17">
        <v>129.83000000000001</v>
      </c>
    </row>
    <row r="25" spans="1:7" x14ac:dyDescent="0.25">
      <c r="A25" s="6" t="s">
        <v>61</v>
      </c>
      <c r="B25" s="8" t="s">
        <v>62</v>
      </c>
      <c r="C25" s="3" t="s">
        <v>63</v>
      </c>
      <c r="D25" s="3">
        <v>12</v>
      </c>
      <c r="E25" s="17">
        <f>D25*286.24</f>
        <v>3434.88</v>
      </c>
    </row>
    <row r="26" spans="1:7" x14ac:dyDescent="0.25">
      <c r="A26" s="35"/>
      <c r="B26" s="8"/>
      <c r="C26" s="3"/>
      <c r="D26" s="3"/>
      <c r="E26" s="17"/>
    </row>
    <row r="27" spans="1:7" x14ac:dyDescent="0.25">
      <c r="A27" s="9" t="s">
        <v>24</v>
      </c>
      <c r="B27" s="10"/>
      <c r="C27" s="11"/>
      <c r="D27" s="11"/>
      <c r="E27" s="12">
        <f>SUM(E22:E26)</f>
        <v>48350.51</v>
      </c>
    </row>
    <row r="29" spans="1:7" ht="33" customHeight="1" x14ac:dyDescent="0.25">
      <c r="A29" s="56" t="s">
        <v>64</v>
      </c>
      <c r="B29" s="56"/>
      <c r="C29" s="56"/>
      <c r="D29" s="56"/>
      <c r="E29" s="56"/>
    </row>
    <row r="30" spans="1:7" s="13" customFormat="1" ht="30.7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5.25" customHeight="1" x14ac:dyDescent="0.25">
      <c r="A32" s="48" t="s">
        <v>30</v>
      </c>
      <c r="B32" s="48"/>
      <c r="C32" s="48"/>
      <c r="D32" s="48"/>
      <c r="E32" s="48"/>
    </row>
    <row r="33" spans="1:5" ht="17.25" customHeight="1" x14ac:dyDescent="0.25">
      <c r="A33" s="48" t="s">
        <v>18</v>
      </c>
      <c r="B33" s="48"/>
      <c r="C33" s="48"/>
      <c r="D33" s="48"/>
      <c r="E33" s="48"/>
    </row>
    <row r="34" spans="1:5" x14ac:dyDescent="0.25">
      <c r="A34" s="57" t="s">
        <v>5</v>
      </c>
      <c r="B34" s="57"/>
      <c r="C34" s="57"/>
      <c r="D34" s="57"/>
      <c r="E34" s="57"/>
    </row>
    <row r="35" spans="1:5" ht="34.5" customHeight="1" x14ac:dyDescent="0.25">
      <c r="A35" s="48" t="s">
        <v>18</v>
      </c>
      <c r="B35" s="48"/>
      <c r="C35" s="48"/>
      <c r="D35" s="48"/>
      <c r="E35" s="48"/>
    </row>
    <row r="36" spans="1:5" x14ac:dyDescent="0.25">
      <c r="A36" s="58" t="s">
        <v>46</v>
      </c>
      <c r="B36" s="58"/>
      <c r="C36" s="58"/>
      <c r="D36" s="58"/>
      <c r="E36" s="58"/>
    </row>
    <row r="37" spans="1:5" x14ac:dyDescent="0.25">
      <c r="B37" s="55" t="s">
        <v>19</v>
      </c>
      <c r="C37" s="55"/>
      <c r="D37" s="55"/>
      <c r="E37" s="5" t="s">
        <v>6</v>
      </c>
    </row>
    <row r="38" spans="1:5" x14ac:dyDescent="0.25">
      <c r="A38" s="37"/>
      <c r="B38" s="37"/>
      <c r="C38" s="37"/>
      <c r="D38" s="37"/>
      <c r="E38" s="37"/>
    </row>
    <row r="39" spans="1:5" x14ac:dyDescent="0.25">
      <c r="A39" s="58" t="s">
        <v>41</v>
      </c>
      <c r="B39" s="58"/>
      <c r="C39" s="58"/>
      <c r="D39" s="58"/>
      <c r="E39" s="58"/>
    </row>
    <row r="40" spans="1:5" x14ac:dyDescent="0.25">
      <c r="B40" s="55" t="s">
        <v>19</v>
      </c>
      <c r="C40" s="55"/>
      <c r="D40" s="55"/>
      <c r="E40" s="5" t="s">
        <v>6</v>
      </c>
    </row>
    <row r="42" spans="1:5" x14ac:dyDescent="0.25">
      <c r="A42" s="40" t="s">
        <v>34</v>
      </c>
    </row>
    <row r="43" spans="1:5" x14ac:dyDescent="0.25">
      <c r="A43" s="13" t="s">
        <v>32</v>
      </c>
    </row>
    <row r="44" spans="1:5" x14ac:dyDescent="0.25">
      <c r="A44" s="2" t="s">
        <v>38</v>
      </c>
      <c r="B44" s="20">
        <f>'2кв'!B49</f>
        <v>31341.670000000006</v>
      </c>
    </row>
    <row r="45" spans="1:5" x14ac:dyDescent="0.25">
      <c r="A45" s="14" t="s">
        <v>65</v>
      </c>
      <c r="B45" s="21"/>
    </row>
    <row r="46" spans="1:5" x14ac:dyDescent="0.25">
      <c r="A46" s="2" t="s">
        <v>35</v>
      </c>
      <c r="B46" s="21">
        <v>47513.760000000002</v>
      </c>
    </row>
    <row r="47" spans="1:5" x14ac:dyDescent="0.25">
      <c r="A47" s="2" t="s">
        <v>47</v>
      </c>
      <c r="B47" s="22">
        <f>150*2</f>
        <v>300</v>
      </c>
    </row>
    <row r="48" spans="1:5" ht="30" x14ac:dyDescent="0.25">
      <c r="A48" s="36" t="s">
        <v>36</v>
      </c>
      <c r="B48" s="21">
        <f>E27</f>
        <v>48350.51</v>
      </c>
    </row>
    <row r="49" spans="1:6" x14ac:dyDescent="0.25">
      <c r="A49" s="13" t="s">
        <v>33</v>
      </c>
      <c r="B49" s="20">
        <f>B44+B46+B47-B48</f>
        <v>30804.920000000006</v>
      </c>
    </row>
    <row r="51" spans="1:6" x14ac:dyDescent="0.25">
      <c r="F51" s="16"/>
    </row>
    <row r="52" spans="1:6" x14ac:dyDescent="0.25">
      <c r="B52" s="2">
        <v>21703.53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7.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91</v>
      </c>
      <c r="B3" s="47"/>
      <c r="C3" s="47"/>
      <c r="D3" s="47"/>
      <c r="E3" s="47"/>
    </row>
    <row r="4" spans="1:5" s="1" customFormat="1" ht="17.25" customHeight="1" x14ac:dyDescent="0.25">
      <c r="A4" s="18" t="s">
        <v>13</v>
      </c>
      <c r="B4" s="19"/>
      <c r="C4" s="19"/>
      <c r="D4" s="26"/>
      <c r="E4" s="39" t="s">
        <v>92</v>
      </c>
    </row>
    <row r="5" spans="1:5" x14ac:dyDescent="0.25">
      <c r="A5" s="43"/>
      <c r="B5" s="4"/>
      <c r="C5" s="4"/>
      <c r="D5" s="4"/>
      <c r="E5" s="4"/>
    </row>
    <row r="6" spans="1:5" ht="17.25" customHeight="1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42</v>
      </c>
      <c r="B9" s="48"/>
      <c r="C9" s="48"/>
      <c r="D9" s="48"/>
      <c r="E9" s="48"/>
    </row>
    <row r="10" spans="1:5" ht="23.25" customHeight="1" x14ac:dyDescent="0.25">
      <c r="A10" s="52" t="s">
        <v>14</v>
      </c>
      <c r="B10" s="53"/>
      <c r="C10" s="53"/>
      <c r="D10" s="53"/>
      <c r="E10" s="53"/>
    </row>
    <row r="11" spans="1:5" ht="29.45" customHeight="1" x14ac:dyDescent="0.25">
      <c r="A11" s="48" t="s">
        <v>43</v>
      </c>
      <c r="B11" s="48"/>
      <c r="C11" s="48"/>
      <c r="D11" s="48"/>
      <c r="E11" s="48"/>
    </row>
    <row r="12" spans="1:5" ht="15.7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" customHeight="1" x14ac:dyDescent="0.25">
      <c r="A14" s="51" t="s">
        <v>2</v>
      </c>
      <c r="B14" s="54"/>
      <c r="C14" s="54"/>
      <c r="D14" s="54"/>
      <c r="E14" s="54"/>
    </row>
    <row r="15" spans="1:5" ht="19.5" customHeight="1" x14ac:dyDescent="0.25">
      <c r="A15" s="48" t="s">
        <v>45</v>
      </c>
      <c r="B15" s="48"/>
      <c r="C15" s="48"/>
      <c r="D15" s="48"/>
      <c r="E15" s="48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4.5" customHeight="1" x14ac:dyDescent="0.25">
      <c r="A17" s="48" t="s">
        <v>17</v>
      </c>
      <c r="B17" s="48"/>
      <c r="C17" s="48"/>
      <c r="D17" s="48"/>
      <c r="E17" s="48"/>
    </row>
    <row r="18" spans="1:7" ht="63.75" customHeight="1" x14ac:dyDescent="0.25">
      <c r="A18" s="48" t="s">
        <v>26</v>
      </c>
      <c r="B18" s="48"/>
      <c r="C18" s="48"/>
      <c r="D18" s="48"/>
      <c r="E18" s="48"/>
    </row>
    <row r="19" spans="1:7" ht="33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16.170000000000002</v>
      </c>
      <c r="E22" s="7">
        <f>D22*F20*G20</f>
        <v>34733.160000000003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4.68</v>
      </c>
      <c r="E23" s="7">
        <f>D23*F20*G20</f>
        <v>10052.64</v>
      </c>
    </row>
    <row r="24" spans="1:7" x14ac:dyDescent="0.25">
      <c r="A24" s="6" t="s">
        <v>31</v>
      </c>
      <c r="B24" s="8" t="s">
        <v>93</v>
      </c>
      <c r="C24" s="3" t="s">
        <v>29</v>
      </c>
      <c r="D24" s="3"/>
      <c r="E24" s="17">
        <v>0</v>
      </c>
    </row>
    <row r="25" spans="1:7" x14ac:dyDescent="0.25">
      <c r="A25" s="35"/>
      <c r="B25" s="8"/>
      <c r="C25" s="3"/>
      <c r="D25" s="3"/>
      <c r="E25" s="17"/>
    </row>
    <row r="26" spans="1:7" x14ac:dyDescent="0.25">
      <c r="A26" s="9" t="s">
        <v>24</v>
      </c>
      <c r="B26" s="10"/>
      <c r="C26" s="11"/>
      <c r="D26" s="11"/>
      <c r="E26" s="12">
        <f>SUM(E22:E25)</f>
        <v>44785.8</v>
      </c>
    </row>
    <row r="28" spans="1:7" ht="33" customHeight="1" x14ac:dyDescent="0.25">
      <c r="A28" s="56" t="s">
        <v>94</v>
      </c>
      <c r="B28" s="56"/>
      <c r="C28" s="56"/>
      <c r="D28" s="56"/>
      <c r="E28" s="56"/>
    </row>
    <row r="29" spans="1:7" s="13" customFormat="1" ht="30.7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ht="35.25" customHeight="1" x14ac:dyDescent="0.25">
      <c r="A31" s="48" t="s">
        <v>30</v>
      </c>
      <c r="B31" s="48"/>
      <c r="C31" s="48"/>
      <c r="D31" s="48"/>
      <c r="E31" s="48"/>
    </row>
    <row r="32" spans="1:7" ht="17.25" customHeight="1" x14ac:dyDescent="0.25">
      <c r="A32" s="48" t="s">
        <v>18</v>
      </c>
      <c r="B32" s="48"/>
      <c r="C32" s="48"/>
      <c r="D32" s="48"/>
      <c r="E32" s="48"/>
    </row>
    <row r="33" spans="1:5" x14ac:dyDescent="0.25">
      <c r="A33" s="57" t="s">
        <v>5</v>
      </c>
      <c r="B33" s="57"/>
      <c r="C33" s="57"/>
      <c r="D33" s="57"/>
      <c r="E33" s="57"/>
    </row>
    <row r="34" spans="1:5" ht="34.5" customHeight="1" x14ac:dyDescent="0.25">
      <c r="A34" s="48" t="s">
        <v>18</v>
      </c>
      <c r="B34" s="48"/>
      <c r="C34" s="48"/>
      <c r="D34" s="48"/>
      <c r="E34" s="48"/>
    </row>
    <row r="35" spans="1:5" x14ac:dyDescent="0.25">
      <c r="A35" s="58" t="s">
        <v>46</v>
      </c>
      <c r="B35" s="58"/>
      <c r="C35" s="58"/>
      <c r="D35" s="58"/>
      <c r="E35" s="58"/>
    </row>
    <row r="36" spans="1:5" x14ac:dyDescent="0.25">
      <c r="B36" s="55" t="s">
        <v>19</v>
      </c>
      <c r="C36" s="55"/>
      <c r="D36" s="55"/>
      <c r="E36" s="5" t="s">
        <v>6</v>
      </c>
    </row>
    <row r="37" spans="1:5" x14ac:dyDescent="0.25">
      <c r="A37" s="42"/>
      <c r="B37" s="42"/>
      <c r="C37" s="42"/>
      <c r="D37" s="42"/>
      <c r="E37" s="42"/>
    </row>
    <row r="38" spans="1:5" x14ac:dyDescent="0.25">
      <c r="A38" s="58" t="s">
        <v>41</v>
      </c>
      <c r="B38" s="58"/>
      <c r="C38" s="58"/>
      <c r="D38" s="58"/>
      <c r="E38" s="58"/>
    </row>
    <row r="39" spans="1:5" x14ac:dyDescent="0.25">
      <c r="B39" s="55" t="s">
        <v>19</v>
      </c>
      <c r="C39" s="55"/>
      <c r="D39" s="55"/>
      <c r="E39" s="5" t="s">
        <v>6</v>
      </c>
    </row>
    <row r="41" spans="1:5" x14ac:dyDescent="0.25">
      <c r="A41" s="40" t="s">
        <v>34</v>
      </c>
    </row>
    <row r="42" spans="1:5" x14ac:dyDescent="0.25">
      <c r="A42" s="13" t="s">
        <v>32</v>
      </c>
    </row>
    <row r="43" spans="1:5" x14ac:dyDescent="0.25">
      <c r="A43" s="2" t="s">
        <v>38</v>
      </c>
      <c r="B43" s="20">
        <f>'3кв'!B49</f>
        <v>30804.920000000006</v>
      </c>
    </row>
    <row r="44" spans="1:5" x14ac:dyDescent="0.25">
      <c r="A44" s="14" t="s">
        <v>65</v>
      </c>
      <c r="B44" s="21"/>
    </row>
    <row r="45" spans="1:5" x14ac:dyDescent="0.25">
      <c r="A45" s="2" t="s">
        <v>35</v>
      </c>
      <c r="B45" s="21">
        <v>49357.88</v>
      </c>
    </row>
    <row r="46" spans="1:5" x14ac:dyDescent="0.25">
      <c r="B46" s="22"/>
    </row>
    <row r="47" spans="1:5" ht="30" x14ac:dyDescent="0.25">
      <c r="A47" s="41" t="s">
        <v>36</v>
      </c>
      <c r="B47" s="21">
        <f>E26</f>
        <v>44785.8</v>
      </c>
    </row>
    <row r="48" spans="1:5" x14ac:dyDescent="0.25">
      <c r="A48" s="13" t="s">
        <v>33</v>
      </c>
      <c r="B48" s="20">
        <f>B43+B45+B46-B47</f>
        <v>35377</v>
      </c>
    </row>
    <row r="50" spans="2:6" x14ac:dyDescent="0.25">
      <c r="F50" s="16"/>
    </row>
    <row r="51" spans="2:6" x14ac:dyDescent="0.25">
      <c r="B51" s="2">
        <v>21703.53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0" zoomScaleSheetLayoutView="100" workbookViewId="0">
      <selection activeCell="C22" sqref="C22"/>
    </sheetView>
  </sheetViews>
  <sheetFormatPr defaultRowHeight="15.75" x14ac:dyDescent="0.25"/>
  <cols>
    <col min="1" max="1" width="10.5703125" style="61" customWidth="1"/>
    <col min="2" max="2" width="65.42578125" style="61" customWidth="1"/>
    <col min="3" max="3" width="15.28515625" style="61" customWidth="1"/>
    <col min="4" max="4" width="11.85546875" style="61" customWidth="1"/>
    <col min="5" max="5" width="14.7109375" style="61" customWidth="1"/>
    <col min="6" max="6" width="12.42578125" style="61" customWidth="1"/>
    <col min="7" max="7" width="12" style="61" customWidth="1"/>
    <col min="8" max="8" width="13.5703125" style="61" customWidth="1"/>
    <col min="9" max="16384" width="9.140625" style="61"/>
  </cols>
  <sheetData>
    <row r="1" spans="1:5" x14ac:dyDescent="0.25">
      <c r="A1" s="59" t="s">
        <v>66</v>
      </c>
      <c r="B1" s="59"/>
      <c r="C1" s="59"/>
      <c r="D1" s="60"/>
    </row>
    <row r="2" spans="1:5" x14ac:dyDescent="0.25">
      <c r="A2" s="62" t="s">
        <v>67</v>
      </c>
      <c r="B2" s="62"/>
      <c r="C2" s="62"/>
      <c r="D2" s="63"/>
    </row>
    <row r="3" spans="1:5" x14ac:dyDescent="0.25">
      <c r="A3" s="62" t="s">
        <v>68</v>
      </c>
      <c r="B3" s="62"/>
      <c r="C3" s="62"/>
      <c r="D3" s="63"/>
    </row>
    <row r="4" spans="1:5" x14ac:dyDescent="0.25">
      <c r="A4" s="59" t="s">
        <v>90</v>
      </c>
      <c r="B4" s="59"/>
      <c r="C4" s="59"/>
      <c r="D4" s="60"/>
    </row>
    <row r="5" spans="1:5" x14ac:dyDescent="0.25">
      <c r="A5" s="64"/>
      <c r="B5" s="64"/>
      <c r="C5" s="64"/>
      <c r="D5" s="1"/>
    </row>
    <row r="6" spans="1:5" x14ac:dyDescent="0.25">
      <c r="A6" s="63"/>
      <c r="B6" s="65" t="s">
        <v>69</v>
      </c>
      <c r="C6" s="66">
        <f>'1кв'!B44</f>
        <v>21703.53</v>
      </c>
      <c r="D6" s="67"/>
    </row>
    <row r="7" spans="1:5" x14ac:dyDescent="0.25">
      <c r="A7" s="68" t="s">
        <v>70</v>
      </c>
      <c r="B7" s="65" t="s">
        <v>96</v>
      </c>
      <c r="C7" s="66"/>
      <c r="D7" s="67"/>
    </row>
    <row r="8" spans="1:5" x14ac:dyDescent="0.25">
      <c r="B8" s="69" t="s">
        <v>71</v>
      </c>
      <c r="C8" s="70">
        <f>'1кв'!B46+'2кв'!B45+'3кв'!B46+'4кв'!B45</f>
        <v>187190.12000000002</v>
      </c>
      <c r="D8" s="71"/>
    </row>
    <row r="9" spans="1:5" ht="31.5" x14ac:dyDescent="0.25">
      <c r="B9" s="15" t="s">
        <v>72</v>
      </c>
      <c r="C9" s="70">
        <f>'1кв'!B48+'2кв'!B47+'3кв'!B47</f>
        <v>1200</v>
      </c>
      <c r="D9" s="71"/>
    </row>
    <row r="10" spans="1:5" ht="31.5" x14ac:dyDescent="0.25">
      <c r="B10" s="15" t="s">
        <v>95</v>
      </c>
      <c r="C10" s="70">
        <f>'1кв'!B47+'2кв'!B46</f>
        <v>600</v>
      </c>
      <c r="D10" s="71"/>
    </row>
    <row r="11" spans="1:5" x14ac:dyDescent="0.25">
      <c r="A11" s="19"/>
      <c r="B11" s="69" t="s">
        <v>73</v>
      </c>
      <c r="C11" s="72">
        <f>SUM(C8:C10)</f>
        <v>188990.12000000002</v>
      </c>
      <c r="D11" s="67"/>
    </row>
    <row r="12" spans="1:5" x14ac:dyDescent="0.25">
      <c r="A12" s="1"/>
      <c r="B12" s="73"/>
      <c r="C12" s="73"/>
      <c r="D12" s="74"/>
    </row>
    <row r="13" spans="1:5" x14ac:dyDescent="0.25">
      <c r="A13" s="75" t="s">
        <v>74</v>
      </c>
      <c r="B13" s="15" t="s">
        <v>75</v>
      </c>
      <c r="C13" s="70">
        <f>'1кв'!E22+'2кв'!E22+'3кв'!E22+'4кв'!E22</f>
        <v>132617.52000000002</v>
      </c>
      <c r="D13" s="74"/>
    </row>
    <row r="14" spans="1:5" x14ac:dyDescent="0.25">
      <c r="A14" s="75"/>
      <c r="B14" s="15" t="s">
        <v>37</v>
      </c>
      <c r="C14" s="70">
        <f>'1кв'!E23+'2кв'!E23+'3кв'!E23+'4кв'!E23</f>
        <v>38835.839999999997</v>
      </c>
      <c r="D14" s="74"/>
    </row>
    <row r="15" spans="1:5" x14ac:dyDescent="0.25">
      <c r="A15" s="1"/>
      <c r="B15" s="15" t="s">
        <v>31</v>
      </c>
      <c r="C15" s="70">
        <f>'1кв'!E24+'2кв'!E24+'3кв'!E24+'4кв'!E24</f>
        <v>217.41000000000003</v>
      </c>
      <c r="D15" s="74"/>
      <c r="E15" s="76"/>
    </row>
    <row r="16" spans="1:5" x14ac:dyDescent="0.25">
      <c r="A16" s="75"/>
      <c r="B16" s="15" t="s">
        <v>97</v>
      </c>
      <c r="C16" s="70">
        <f>'3кв'!E25</f>
        <v>3434.88</v>
      </c>
      <c r="D16" s="74"/>
    </row>
    <row r="17" spans="1:5" x14ac:dyDescent="0.25">
      <c r="A17" s="75"/>
      <c r="B17" s="15" t="s">
        <v>76</v>
      </c>
      <c r="C17" s="70">
        <f>SUM(C18:C20)</f>
        <v>211</v>
      </c>
      <c r="D17" s="74"/>
    </row>
    <row r="18" spans="1:5" x14ac:dyDescent="0.25">
      <c r="A18" s="75"/>
      <c r="B18" s="15" t="s">
        <v>77</v>
      </c>
      <c r="C18" s="70"/>
      <c r="D18" s="74"/>
    </row>
    <row r="19" spans="1:5" ht="31.5" x14ac:dyDescent="0.25">
      <c r="A19" s="75"/>
      <c r="B19" s="15" t="s">
        <v>78</v>
      </c>
      <c r="C19" s="70">
        <f>'1кв'!E25</f>
        <v>211</v>
      </c>
      <c r="D19" s="74"/>
    </row>
    <row r="20" spans="1:5" x14ac:dyDescent="0.25">
      <c r="A20" s="75"/>
      <c r="B20" s="77"/>
      <c r="C20" s="70"/>
      <c r="D20" s="74"/>
    </row>
    <row r="21" spans="1:5" x14ac:dyDescent="0.25">
      <c r="A21" s="1"/>
      <c r="B21" s="78" t="s">
        <v>79</v>
      </c>
      <c r="C21" s="72">
        <f>SUM(C13:C17)</f>
        <v>175316.65000000002</v>
      </c>
      <c r="D21" s="74"/>
      <c r="E21" s="76"/>
    </row>
    <row r="22" spans="1:5" x14ac:dyDescent="0.25">
      <c r="A22" s="1"/>
      <c r="B22" s="78" t="s">
        <v>80</v>
      </c>
      <c r="C22" s="72">
        <f>C6+C11-C21</f>
        <v>35377</v>
      </c>
      <c r="D22" s="74"/>
    </row>
    <row r="23" spans="1:5" x14ac:dyDescent="0.25">
      <c r="A23" s="1"/>
      <c r="B23" s="68"/>
      <c r="C23" s="68"/>
      <c r="D23" s="74"/>
    </row>
    <row r="24" spans="1:5" x14ac:dyDescent="0.25">
      <c r="A24" s="1"/>
      <c r="B24" s="79" t="s">
        <v>81</v>
      </c>
      <c r="C24" s="79"/>
      <c r="D24" s="74"/>
    </row>
    <row r="25" spans="1:5" x14ac:dyDescent="0.25">
      <c r="A25" s="1"/>
      <c r="B25" s="79" t="s">
        <v>82</v>
      </c>
      <c r="C25" s="80">
        <v>15711.28</v>
      </c>
      <c r="D25" s="74"/>
    </row>
    <row r="26" spans="1:5" x14ac:dyDescent="0.25">
      <c r="A26" s="1"/>
      <c r="B26" s="81" t="s">
        <v>83</v>
      </c>
      <c r="C26" s="82">
        <v>15826.76</v>
      </c>
      <c r="D26" s="74"/>
    </row>
    <row r="27" spans="1:5" x14ac:dyDescent="0.25">
      <c r="A27" s="1"/>
      <c r="B27" s="79" t="s">
        <v>84</v>
      </c>
      <c r="C27" s="83">
        <f>C26-C25</f>
        <v>115.47999999999956</v>
      </c>
      <c r="D27" s="74"/>
    </row>
    <row r="28" spans="1:5" x14ac:dyDescent="0.25">
      <c r="A28" s="1"/>
      <c r="B28" s="68"/>
      <c r="C28" s="68"/>
      <c r="D28" s="74"/>
    </row>
    <row r="29" spans="1:5" x14ac:dyDescent="0.25">
      <c r="A29" s="1"/>
      <c r="B29" s="68"/>
      <c r="C29" s="68"/>
      <c r="D29" s="74"/>
    </row>
    <row r="30" spans="1:5" x14ac:dyDescent="0.25">
      <c r="A30" s="1"/>
      <c r="B30" s="68"/>
      <c r="C30" s="68"/>
      <c r="D30" s="74"/>
    </row>
    <row r="31" spans="1:5" x14ac:dyDescent="0.25">
      <c r="A31" s="1"/>
      <c r="B31" s="68"/>
      <c r="C31" s="68"/>
      <c r="D31" s="74"/>
    </row>
    <row r="32" spans="1:5" x14ac:dyDescent="0.25">
      <c r="A32" s="1" t="s">
        <v>85</v>
      </c>
      <c r="B32" s="68" t="s">
        <v>86</v>
      </c>
      <c r="C32" s="68"/>
      <c r="D32" s="74"/>
    </row>
    <row r="33" spans="1:4" x14ac:dyDescent="0.25">
      <c r="A33" s="1"/>
      <c r="B33" s="68" t="s">
        <v>87</v>
      </c>
      <c r="C33" s="68"/>
      <c r="D33" s="74"/>
    </row>
    <row r="34" spans="1:4" x14ac:dyDescent="0.25">
      <c r="A34" s="1"/>
      <c r="B34" s="68" t="s">
        <v>88</v>
      </c>
      <c r="C34" s="68"/>
      <c r="D34" s="74"/>
    </row>
    <row r="35" spans="1:4" x14ac:dyDescent="0.25">
      <c r="A35" s="1"/>
      <c r="B35" s="68"/>
      <c r="C35" s="68"/>
      <c r="D35" s="74"/>
    </row>
    <row r="36" spans="1:4" x14ac:dyDescent="0.25">
      <c r="A36" s="1"/>
      <c r="B36" s="68"/>
      <c r="C36" s="68"/>
      <c r="D36" s="74"/>
    </row>
    <row r="37" spans="1:4" x14ac:dyDescent="0.25">
      <c r="A37" s="1"/>
      <c r="B37" s="68" t="s">
        <v>89</v>
      </c>
      <c r="C37" s="68"/>
      <c r="D37" s="74"/>
    </row>
    <row r="38" spans="1:4" x14ac:dyDescent="0.25">
      <c r="A38" s="1"/>
      <c r="B38" s="68"/>
      <c r="C38" s="68"/>
      <c r="D38" s="74"/>
    </row>
    <row r="39" spans="1:4" x14ac:dyDescent="0.25">
      <c r="A39" s="1"/>
      <c r="B39" s="68"/>
      <c r="C39" s="68"/>
      <c r="D39" s="74"/>
    </row>
    <row r="40" spans="1:4" x14ac:dyDescent="0.25">
      <c r="A40" s="1"/>
      <c r="B40" s="68"/>
      <c r="C40" s="68"/>
      <c r="D40" s="74"/>
    </row>
    <row r="41" spans="1:4" x14ac:dyDescent="0.25">
      <c r="A41" s="1"/>
      <c r="B41" s="68"/>
      <c r="C41" s="68"/>
      <c r="D41" s="74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2025-03-04T12:09:58Z</dcterms:modified>
</cp:coreProperties>
</file>